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fileVersion appName="xl" lastEdited="5" lowestEdited="5" rupBuild="20225"/>
  <workbookPr showInkAnnotation="0" checkCompatibility="1" autoCompressPictures="0"/>
  <bookViews>
    <workbookView xWindow="1960" yWindow="0" windowWidth="15920" windowHeight="15540" tabRatio="500"/>
  </bookViews>
  <sheets>
    <sheet name="Beginner Tri Training Plan" sheetId="3" r:id="rId1"/>
    <sheet name="Beginner Du Training Plan" sheetId="1" r:id="rId2"/>
  </sheet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B7" i="1" l="1"/>
  <c r="B9" i="1"/>
  <c r="B11" i="1"/>
  <c r="B13" i="1"/>
  <c r="B15" i="1"/>
  <c r="B19" i="1"/>
  <c r="B21" i="1"/>
  <c r="B23" i="1"/>
  <c r="B25" i="1"/>
  <c r="B27" i="1"/>
  <c r="B7" i="3"/>
  <c r="B9" i="3"/>
  <c r="B11" i="3"/>
  <c r="B13" i="3"/>
  <c r="B15" i="3"/>
  <c r="B19" i="3"/>
  <c r="B21" i="3"/>
  <c r="B23" i="3"/>
  <c r="B25" i="3"/>
  <c r="B27" i="3"/>
  <c r="G23" i="1"/>
  <c r="G21" i="1"/>
  <c r="G19" i="1"/>
  <c r="D25" i="1"/>
  <c r="D23" i="1"/>
  <c r="D21" i="1"/>
  <c r="D19" i="1"/>
  <c r="F19" i="1"/>
  <c r="F15" i="1"/>
  <c r="F13" i="1"/>
  <c r="F11" i="1"/>
  <c r="F9" i="1"/>
  <c r="F7" i="1"/>
  <c r="F5" i="1"/>
  <c r="F11" i="3"/>
  <c r="D15" i="1"/>
  <c r="D13" i="1"/>
  <c r="D11" i="1"/>
  <c r="D9" i="1"/>
  <c r="D7" i="1"/>
  <c r="D5" i="1"/>
  <c r="G15" i="1"/>
  <c r="G11" i="1"/>
  <c r="G9" i="1"/>
  <c r="G7" i="1"/>
  <c r="G5" i="1"/>
  <c r="I25" i="3"/>
  <c r="H25" i="3"/>
  <c r="G25" i="3"/>
  <c r="D25" i="3"/>
  <c r="I23" i="3"/>
  <c r="H23" i="3"/>
  <c r="G23" i="3"/>
  <c r="D23" i="3"/>
  <c r="I21" i="3"/>
  <c r="H21" i="3"/>
  <c r="G21" i="3"/>
  <c r="G19" i="3"/>
  <c r="F19" i="3"/>
  <c r="E19" i="3"/>
  <c r="D19" i="3"/>
  <c r="I15" i="3"/>
  <c r="H15" i="3"/>
  <c r="G15" i="3"/>
  <c r="F15" i="3"/>
  <c r="E15" i="3"/>
  <c r="D15" i="3"/>
  <c r="I13" i="3"/>
  <c r="H13" i="3"/>
  <c r="G13" i="3"/>
  <c r="F13" i="3"/>
  <c r="E13" i="3"/>
  <c r="D13" i="3"/>
  <c r="I11" i="3"/>
  <c r="H11" i="3"/>
  <c r="G11" i="3"/>
  <c r="E11" i="3"/>
  <c r="D11" i="3"/>
  <c r="I9" i="3"/>
  <c r="H9" i="3"/>
  <c r="G9" i="3"/>
  <c r="F9" i="3"/>
  <c r="E9" i="3"/>
  <c r="D9" i="3"/>
  <c r="I7" i="3"/>
  <c r="H7" i="3"/>
  <c r="G7" i="3"/>
  <c r="F7" i="3"/>
  <c r="E7" i="3"/>
  <c r="D7" i="3"/>
  <c r="I5" i="3"/>
  <c r="H5" i="3"/>
  <c r="G5" i="3"/>
  <c r="F5" i="3"/>
  <c r="E5" i="3"/>
  <c r="E19" i="1"/>
  <c r="H23" i="1"/>
  <c r="I23" i="1"/>
  <c r="H25" i="1"/>
  <c r="I25" i="1"/>
  <c r="E15" i="1"/>
  <c r="E13" i="1"/>
  <c r="E11" i="1"/>
  <c r="E5" i="1"/>
  <c r="E7" i="1"/>
  <c r="E9" i="1"/>
  <c r="H15" i="1"/>
  <c r="H13" i="1"/>
  <c r="I15" i="1"/>
  <c r="I21" i="1"/>
  <c r="I13" i="1"/>
  <c r="I11" i="1"/>
  <c r="I9" i="1"/>
  <c r="I7" i="1"/>
  <c r="I5" i="1"/>
  <c r="H21" i="1"/>
  <c r="H11" i="1"/>
  <c r="H9" i="1"/>
  <c r="H7" i="1"/>
  <c r="H5" i="1"/>
</calcChain>
</file>

<file path=xl/sharedStrings.xml><?xml version="1.0" encoding="utf-8"?>
<sst xmlns="http://schemas.openxmlformats.org/spreadsheetml/2006/main" count="151" uniqueCount="56">
  <si>
    <t>Date on Monday</t>
  </si>
  <si>
    <t>Week's to go</t>
  </si>
  <si>
    <t>RACE WEEK!</t>
  </si>
  <si>
    <t>MONDAY</t>
  </si>
  <si>
    <t>TUESDAY</t>
  </si>
  <si>
    <t>WEDNESDAY</t>
  </si>
  <si>
    <t>THURSDAY</t>
  </si>
  <si>
    <t>FRIDAY</t>
  </si>
  <si>
    <t>SATURDAY</t>
  </si>
  <si>
    <t>SUNDAY</t>
  </si>
  <si>
    <t>Comments</t>
  </si>
  <si>
    <t>Starting Long Run - Minutes</t>
  </si>
  <si>
    <t>Starting Long Bike - Minutes</t>
  </si>
  <si>
    <t>Starting Long Swim - Yards</t>
  </si>
  <si>
    <t>off</t>
  </si>
  <si>
    <t>Swim - Drill focus</t>
  </si>
  <si>
    <t>Work hard this week. Next week you get to take it a little easier. Stick with it, it will pay off in the end!</t>
  </si>
  <si>
    <t>This week is a "recovery week." This means you get to take off some yardage and time from last week. Next week we start to build up again.</t>
  </si>
  <si>
    <t>RACE!</t>
  </si>
  <si>
    <t>Congratulations! You have made it. Can't wait to see you at the race!</t>
  </si>
  <si>
    <t xml:space="preserve">This is it! One week to go. Make it count. </t>
  </si>
  <si>
    <t>This is your hardest week! Really go for it. You have only 2 weeks to go!</t>
  </si>
  <si>
    <t>&lt;-- This isn't a continuous run. It is how long can alternate jogging and walking before you feel too tired to jog again</t>
  </si>
  <si>
    <t xml:space="preserve">500 yards Swim for time! </t>
  </si>
  <si>
    <t>500 yards Swim for time!</t>
  </si>
  <si>
    <r>
      <rPr>
        <b/>
        <sz val="10"/>
        <color theme="1"/>
        <rFont val="Calibri"/>
        <scheme val="minor"/>
      </rPr>
      <t>Tip</t>
    </r>
    <r>
      <rPr>
        <sz val="10"/>
        <color theme="1"/>
        <rFont val="Calibri"/>
        <scheme val="minor"/>
      </rPr>
      <t xml:space="preserve">: If you don't have time to work out 6 days a week, try doubling up a swim with either a bike or run. </t>
    </r>
  </si>
  <si>
    <r>
      <rPr>
        <b/>
        <sz val="10"/>
        <color theme="1"/>
        <rFont val="Calibri"/>
        <scheme val="minor"/>
      </rPr>
      <t xml:space="preserve">Tip: </t>
    </r>
    <r>
      <rPr>
        <sz val="10"/>
        <color theme="1"/>
        <rFont val="Calibri"/>
        <scheme val="minor"/>
      </rPr>
      <t xml:space="preserve">Once you work out for more than one hour, it is time to start taking in some nutrition. Try bringing a snack with you on your longer bike rides. </t>
    </r>
  </si>
  <si>
    <t>Bike                   (minutes)</t>
  </si>
  <si>
    <t>Long Run       (minutes)</t>
  </si>
  <si>
    <t>Long Bike      (minutes)</t>
  </si>
  <si>
    <t>Run                        (minutes)</t>
  </si>
  <si>
    <t xml:space="preserve">Rest Day   </t>
  </si>
  <si>
    <t>Swim                               (yards)</t>
  </si>
  <si>
    <t>This is your BIG WEEKEND! Time to see what those legs can do!  Time your 5k run, and also time your 20 mile ride. We can compare these to your race times in October! Try to do the run with out stopping!</t>
  </si>
  <si>
    <t xml:space="preserve">Run 3.1 miles. </t>
  </si>
  <si>
    <t>Bike (minutes)</t>
  </si>
  <si>
    <r>
      <rPr>
        <b/>
        <sz val="10"/>
        <color theme="1"/>
        <rFont val="Calibri"/>
        <scheme val="minor"/>
      </rPr>
      <t>Bike</t>
    </r>
    <r>
      <rPr>
        <sz val="10"/>
        <color theme="1"/>
        <rFont val="Calibri"/>
        <scheme val="minor"/>
      </rPr>
      <t xml:space="preserve">: Try riding an "out and back" route. Go out for 30 minutes and then ride back. This way, you don't get too far from home.                                                </t>
    </r>
    <r>
      <rPr>
        <b/>
        <sz val="10"/>
        <color theme="1"/>
        <rFont val="Calibri"/>
        <scheme val="minor"/>
      </rPr>
      <t>Run</t>
    </r>
    <r>
      <rPr>
        <sz val="10"/>
        <color theme="1"/>
        <rFont val="Calibri"/>
        <scheme val="minor"/>
      </rPr>
      <t xml:space="preserve">: It is ok to jog and walk during your long run. Just go for total time. </t>
    </r>
  </si>
  <si>
    <r>
      <rPr>
        <b/>
        <sz val="10"/>
        <color theme="1"/>
        <rFont val="Calibri"/>
        <scheme val="minor"/>
      </rPr>
      <t>Tip</t>
    </r>
    <r>
      <rPr>
        <sz val="10"/>
        <color theme="1"/>
        <rFont val="Calibri"/>
        <scheme val="minor"/>
      </rPr>
      <t xml:space="preserve">: If you don't have time to work out 6 days a week, try doubling up one day a week. </t>
    </r>
  </si>
  <si>
    <t>This week is a "recovery week." This means you get to take off some time from last week. Next week we start to build up again.</t>
  </si>
  <si>
    <t>Tip: Finding yourself  with more time, or wanting to do more? You can add a workout! Try adding some cross training like hiking.</t>
  </si>
  <si>
    <t>Bike  (minutes)</t>
  </si>
  <si>
    <r>
      <t xml:space="preserve">Run &amp; Bike:  </t>
    </r>
    <r>
      <rPr>
        <sz val="12"/>
        <color theme="1"/>
        <rFont val="Calibri"/>
        <family val="2"/>
        <scheme val="minor"/>
      </rPr>
      <t xml:space="preserve"> Run-15 min  Bike-30 min</t>
    </r>
  </si>
  <si>
    <t>Run                 (minutes)</t>
  </si>
  <si>
    <t>Beaver Freezer Triathlon Training Plan</t>
  </si>
  <si>
    <r>
      <rPr>
        <b/>
        <sz val="12"/>
        <color theme="1"/>
        <rFont val="Calibri"/>
        <family val="2"/>
        <scheme val="minor"/>
      </rPr>
      <t>Bike &amp; Run:</t>
    </r>
    <r>
      <rPr>
        <sz val="12"/>
        <color theme="1"/>
        <rFont val="Calibri"/>
        <family val="2"/>
        <scheme val="minor"/>
      </rPr>
      <t xml:space="preserve"> Bike-55 min      Run-30 min</t>
    </r>
  </si>
  <si>
    <r>
      <rPr>
        <b/>
        <sz val="12"/>
        <color theme="1"/>
        <rFont val="Calibri"/>
        <family val="2"/>
        <scheme val="minor"/>
      </rPr>
      <t>Bike &amp; Run:</t>
    </r>
    <r>
      <rPr>
        <sz val="12"/>
        <color theme="1"/>
        <rFont val="Calibri"/>
        <family val="2"/>
        <scheme val="minor"/>
      </rPr>
      <t xml:space="preserve"> Bike-45 min      Run-25 min</t>
    </r>
  </si>
  <si>
    <r>
      <rPr>
        <b/>
        <sz val="12"/>
        <color theme="1"/>
        <rFont val="Calibri"/>
        <family val="2"/>
        <scheme val="minor"/>
      </rPr>
      <t>Bike &amp; Run:</t>
    </r>
    <r>
      <rPr>
        <sz val="12"/>
        <color theme="1"/>
        <rFont val="Calibri"/>
        <family val="2"/>
        <scheme val="minor"/>
      </rPr>
      <t xml:space="preserve"> Bike-30 min      Run-15 min</t>
    </r>
  </si>
  <si>
    <r>
      <rPr>
        <b/>
        <sz val="12"/>
        <color theme="1"/>
        <rFont val="Calibri"/>
        <family val="2"/>
        <scheme val="minor"/>
      </rPr>
      <t>Bike &amp; Run:</t>
    </r>
    <r>
      <rPr>
        <sz val="12"/>
        <color theme="1"/>
        <rFont val="Calibri"/>
        <family val="2"/>
        <scheme val="minor"/>
      </rPr>
      <t xml:space="preserve"> Bike-45 min      Run-20 min</t>
    </r>
  </si>
  <si>
    <t>This week, combine your midweek bike and run. You should run with in 10 minutes of getting off the bike. It is time to practice those transition legs. It will feel weird at first, but after about 10 minutes of jogging, you should start to feel your normal stride coming back. Email in your new 500 yard swim time if you have improved from your registration estimate. beaverfreezer@gmail.com</t>
  </si>
  <si>
    <t>Bike 12 miles</t>
  </si>
  <si>
    <t>This is your BIG WEEKEND! Time to see what those legs can do!  Time your 5k run, and also time your 12 mile ride. We can compare these to your race times in April! Try to do the run with out stopping!</t>
  </si>
  <si>
    <r>
      <rPr>
        <b/>
        <sz val="10"/>
        <color theme="1"/>
        <rFont val="Calibri"/>
        <scheme val="minor"/>
      </rPr>
      <t>Swim</t>
    </r>
    <r>
      <rPr>
        <sz val="10"/>
        <color theme="1"/>
        <rFont val="Calibri"/>
        <scheme val="minor"/>
      </rPr>
      <t xml:space="preserve">: Start off with timing your 500 yard swim. It's ok if you have to rest at the walll, just get yourself a baseline time.                                                                          </t>
    </r>
    <r>
      <rPr>
        <b/>
        <sz val="10"/>
        <color theme="1"/>
        <rFont val="Calibri"/>
        <scheme val="minor"/>
      </rPr>
      <t>Bike</t>
    </r>
    <r>
      <rPr>
        <sz val="10"/>
        <color theme="1"/>
        <rFont val="Calibri"/>
        <scheme val="minor"/>
      </rPr>
      <t xml:space="preserve">: Try riding an "out and back" route. Go out for ~25 minutes and then ride back. This way, you don't get too far from home.                                                </t>
    </r>
    <r>
      <rPr>
        <b/>
        <sz val="10"/>
        <color theme="1"/>
        <rFont val="Calibri"/>
        <scheme val="minor"/>
      </rPr>
      <t>Run</t>
    </r>
    <r>
      <rPr>
        <sz val="10"/>
        <color theme="1"/>
        <rFont val="Calibri"/>
        <scheme val="minor"/>
      </rPr>
      <t xml:space="preserve">: It is ok to jog and walk during your long run. Just go for total time. </t>
    </r>
  </si>
  <si>
    <t>Tip: Finding yourself  with more time, or wanting to do more? You can add a workout! Pick your weakest discipline, and do the mid-week work out twice. Or add time to your long bike ride.</t>
  </si>
  <si>
    <t xml:space="preserve">This week, combine your midweek bike and run. You should run with in 10 minutes of getting off the bike. It is time to practice those transition legs. It will feel weird at first, but after about 10 minutes of jogging, you should start to feel your normal stride coming back. </t>
  </si>
  <si>
    <t>Beaver Freezer Duathlon Training Plan</t>
  </si>
  <si>
    <t>Rest</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</si>
</sst>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2"/>
      <color theme="1"/>
      <name val="Calibri"/>
      <family val="2"/>
      <scheme val="minor"/>
    </font>
    <font>
      <b/>
      <sz val="12"/>
      <color theme="1"/>
      <name val="Calibri"/>
      <family val="2"/>
      <scheme val="minor"/>
    </font>
    <font>
      <u/>
      <sz val="12"/>
      <color theme="10"/>
      <name val="Calibri"/>
      <family val="2"/>
      <scheme val="minor"/>
    </font>
    <font>
      <u/>
      <sz val="12"/>
      <color theme="11"/>
      <name val="Calibri"/>
      <family val="2"/>
      <scheme val="minor"/>
    </font>
    <font>
      <b/>
      <sz val="18"/>
      <color theme="1"/>
      <name val="Calibri"/>
      <scheme val="minor"/>
    </font>
    <font>
      <i/>
      <sz val="12"/>
      <color theme="1"/>
      <name val="Calibri"/>
      <scheme val="minor"/>
    </font>
    <font>
      <sz val="12"/>
      <color rgb="FF000000"/>
      <name val="Calibri"/>
      <family val="2"/>
      <scheme val="minor"/>
    </font>
    <font>
      <i/>
      <sz val="12"/>
      <color rgb="FF000000"/>
      <name val="Calibri"/>
      <scheme val="minor"/>
    </font>
    <font>
      <sz val="8"/>
      <name val="Calibri"/>
      <family val="2"/>
      <scheme val="minor"/>
    </font>
    <font>
      <sz val="10"/>
      <color theme="1"/>
      <name val="Calibri"/>
      <scheme val="minor"/>
    </font>
    <font>
      <b/>
      <sz val="10"/>
      <color theme="1"/>
      <name val="Calibri"/>
      <scheme val="minor"/>
    </font>
  </fonts>
  <fills count="5">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FFFFFF"/>
        <bgColor rgb="FF000000"/>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style="thin">
        <color auto="1"/>
      </top>
      <bottom style="thin">
        <color auto="1"/>
      </bottom>
      <diagonal/>
    </border>
    <border>
      <left/>
      <right/>
      <top/>
      <bottom style="thin">
        <color auto="1"/>
      </bottom>
      <diagonal/>
    </border>
  </borders>
  <cellStyleXfs count="93">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cellStyleXfs>
  <cellXfs count="56">
    <xf numFmtId="0" fontId="0" fillId="0" borderId="0" xfId="0"/>
    <xf numFmtId="0" fontId="0" fillId="0" borderId="0" xfId="0" applyAlignment="1">
      <alignment horizontal="left"/>
    </xf>
    <xf numFmtId="0" fontId="0" fillId="0" borderId="0" xfId="0" applyAlignment="1">
      <alignment horizontal="center"/>
    </xf>
    <xf numFmtId="0" fontId="4" fillId="0" borderId="0" xfId="0" applyFont="1" applyAlignment="1">
      <alignment horizontal="left" wrapText="1"/>
    </xf>
    <xf numFmtId="0" fontId="0" fillId="0" borderId="0" xfId="0" applyAlignment="1">
      <alignment wrapText="1"/>
    </xf>
    <xf numFmtId="0" fontId="0" fillId="0" borderId="0" xfId="0" applyAlignment="1">
      <alignment horizontal="left" wrapText="1"/>
    </xf>
    <xf numFmtId="0" fontId="1" fillId="2" borderId="0" xfId="0" applyFont="1" applyFill="1" applyAlignment="1">
      <alignment horizontal="center" vertical="top" wrapText="1"/>
    </xf>
    <xf numFmtId="0" fontId="0" fillId="3" borderId="0" xfId="0" applyFill="1" applyBorder="1"/>
    <xf numFmtId="0" fontId="0" fillId="3" borderId="4" xfId="0" applyFill="1" applyBorder="1" applyAlignment="1">
      <alignment vertical="top" wrapText="1"/>
    </xf>
    <xf numFmtId="0" fontId="0" fillId="3" borderId="4" xfId="0" applyFill="1" applyBorder="1"/>
    <xf numFmtId="0" fontId="6" fillId="4" borderId="4" xfId="0" applyFont="1" applyFill="1" applyBorder="1" applyAlignment="1">
      <alignment vertical="top" wrapText="1"/>
    </xf>
    <xf numFmtId="0" fontId="0" fillId="0" borderId="0" xfId="0" applyBorder="1"/>
    <xf numFmtId="0" fontId="0" fillId="0" borderId="0" xfId="0" applyBorder="1" applyAlignment="1">
      <alignment horizontal="left"/>
    </xf>
    <xf numFmtId="0" fontId="0" fillId="0" borderId="0" xfId="0" applyAlignment="1">
      <alignment horizontal="center" vertical="top" wrapText="1"/>
    </xf>
    <xf numFmtId="0" fontId="1" fillId="0" borderId="0" xfId="0" applyFont="1" applyAlignment="1">
      <alignment horizontal="center" vertical="top" wrapText="1"/>
    </xf>
    <xf numFmtId="0" fontId="5" fillId="2" borderId="2" xfId="0" applyFont="1" applyFill="1" applyBorder="1" applyAlignment="1">
      <alignment horizontal="center" vertical="top" wrapText="1"/>
    </xf>
    <xf numFmtId="0" fontId="0" fillId="0" borderId="2" xfId="0" applyNumberFormat="1" applyBorder="1" applyAlignment="1">
      <alignment horizontal="center" vertical="top" wrapText="1"/>
    </xf>
    <xf numFmtId="0" fontId="0" fillId="2" borderId="2" xfId="0" applyNumberFormat="1" applyFill="1" applyBorder="1" applyAlignment="1">
      <alignment horizontal="center" vertical="top" wrapText="1"/>
    </xf>
    <xf numFmtId="0" fontId="0" fillId="3" borderId="4" xfId="0" applyFill="1" applyBorder="1" applyAlignment="1">
      <alignment horizontal="center" vertical="top" wrapText="1"/>
    </xf>
    <xf numFmtId="14" fontId="0" fillId="3" borderId="4" xfId="0" applyNumberFormat="1" applyFill="1" applyBorder="1" applyAlignment="1">
      <alignment horizontal="center" vertical="top" wrapText="1"/>
    </xf>
    <xf numFmtId="0" fontId="5" fillId="3" borderId="4" xfId="0" applyFont="1" applyFill="1" applyBorder="1" applyAlignment="1">
      <alignment horizontal="center" vertical="top" wrapText="1"/>
    </xf>
    <xf numFmtId="0" fontId="0" fillId="3" borderId="4" xfId="0" applyNumberFormat="1" applyFill="1" applyBorder="1" applyAlignment="1">
      <alignment horizontal="center" vertical="top" wrapText="1"/>
    </xf>
    <xf numFmtId="0" fontId="5" fillId="2" borderId="3" xfId="0" applyFont="1" applyFill="1" applyBorder="1" applyAlignment="1">
      <alignment horizontal="center" vertical="top" wrapText="1"/>
    </xf>
    <xf numFmtId="0" fontId="0" fillId="0" borderId="3" xfId="0" applyNumberFormat="1" applyBorder="1" applyAlignment="1">
      <alignment horizontal="center" vertical="top" wrapText="1"/>
    </xf>
    <xf numFmtId="0" fontId="0" fillId="2" borderId="3" xfId="0" applyNumberFormat="1" applyFill="1" applyBorder="1" applyAlignment="1">
      <alignment horizontal="center" vertical="top" wrapText="1"/>
    </xf>
    <xf numFmtId="0" fontId="5" fillId="2" borderId="1" xfId="0" applyFont="1" applyFill="1" applyBorder="1" applyAlignment="1">
      <alignment horizontal="center" vertical="top" wrapText="1"/>
    </xf>
    <xf numFmtId="0" fontId="0" fillId="0" borderId="1" xfId="0" applyNumberFormat="1" applyBorder="1" applyAlignment="1">
      <alignment horizontal="center" vertical="top" wrapText="1"/>
    </xf>
    <xf numFmtId="0" fontId="0" fillId="2" borderId="1" xfId="0" applyNumberFormat="1" applyFill="1" applyBorder="1" applyAlignment="1">
      <alignment horizontal="center" vertical="top" wrapText="1"/>
    </xf>
    <xf numFmtId="0" fontId="6" fillId="4" borderId="4" xfId="0" applyFont="1" applyFill="1" applyBorder="1" applyAlignment="1">
      <alignment horizontal="center" vertical="top" wrapText="1"/>
    </xf>
    <xf numFmtId="0" fontId="7" fillId="4" borderId="4" xfId="0" applyFont="1" applyFill="1" applyBorder="1" applyAlignment="1">
      <alignment horizontal="center" vertical="top" wrapText="1"/>
    </xf>
    <xf numFmtId="0" fontId="5" fillId="0" borderId="1" xfId="0" applyNumberFormat="1" applyFont="1" applyBorder="1" applyAlignment="1">
      <alignment horizontal="center" vertical="top" wrapText="1"/>
    </xf>
    <xf numFmtId="0" fontId="0" fillId="0" borderId="0" xfId="0" applyAlignment="1">
      <alignment horizontal="center" vertical="top"/>
    </xf>
    <xf numFmtId="0" fontId="0" fillId="0" borderId="0" xfId="0" applyAlignment="1">
      <alignment vertical="top"/>
    </xf>
    <xf numFmtId="0" fontId="0" fillId="0" borderId="0" xfId="0" applyAlignment="1">
      <alignment horizontal="left" vertical="top"/>
    </xf>
    <xf numFmtId="0" fontId="1" fillId="2" borderId="1" xfId="0" applyNumberFormat="1" applyFont="1" applyFill="1" applyBorder="1" applyAlignment="1">
      <alignment horizontal="center" vertical="top" wrapText="1"/>
    </xf>
    <xf numFmtId="0" fontId="0" fillId="0" borderId="0" xfId="0" applyAlignment="1">
      <alignment vertical="center" wrapText="1"/>
    </xf>
    <xf numFmtId="0" fontId="1" fillId="0" borderId="0" xfId="0" applyFont="1"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0" borderId="1" xfId="0" applyBorder="1" applyAlignment="1">
      <alignment horizontal="center" vertical="top" wrapText="1"/>
    </xf>
    <xf numFmtId="14" fontId="0" fillId="0" borderId="1" xfId="0" applyNumberFormat="1" applyBorder="1" applyAlignment="1">
      <alignment horizontal="center" vertical="top" wrapText="1"/>
    </xf>
    <xf numFmtId="0" fontId="0" fillId="3" borderId="5" xfId="0" applyFill="1" applyBorder="1" applyAlignment="1">
      <alignment horizontal="center" vertical="top" wrapText="1"/>
    </xf>
    <xf numFmtId="14" fontId="0" fillId="3" borderId="5" xfId="0" applyNumberFormat="1" applyFill="1" applyBorder="1" applyAlignment="1">
      <alignment horizontal="center" vertical="top" wrapText="1"/>
    </xf>
    <xf numFmtId="0" fontId="6" fillId="4" borderId="5" xfId="0" applyFont="1" applyFill="1" applyBorder="1" applyAlignment="1">
      <alignment horizontal="center" vertical="top" wrapText="1"/>
    </xf>
    <xf numFmtId="14" fontId="6" fillId="4" borderId="5" xfId="0" applyNumberFormat="1" applyFont="1" applyFill="1" applyBorder="1" applyAlignment="1">
      <alignment horizontal="center" vertical="top" wrapText="1"/>
    </xf>
    <xf numFmtId="0" fontId="9" fillId="0" borderId="1" xfId="0" applyFont="1" applyBorder="1" applyAlignment="1">
      <alignment vertical="top" wrapText="1"/>
    </xf>
    <xf numFmtId="0" fontId="6" fillId="4" borderId="0" xfId="0" applyFont="1" applyFill="1" applyBorder="1" applyAlignment="1">
      <alignment horizontal="center" vertical="top" wrapText="1"/>
    </xf>
    <xf numFmtId="14" fontId="6" fillId="4" borderId="0" xfId="0" applyNumberFormat="1" applyFont="1" applyFill="1" applyBorder="1" applyAlignment="1">
      <alignment horizontal="center" vertical="top" wrapText="1"/>
    </xf>
    <xf numFmtId="0" fontId="7" fillId="4" borderId="0" xfId="0" applyFont="1" applyFill="1" applyBorder="1" applyAlignment="1">
      <alignment horizontal="center" vertical="top" wrapText="1"/>
    </xf>
    <xf numFmtId="0" fontId="6" fillId="4" borderId="0" xfId="0" applyFont="1" applyFill="1" applyBorder="1" applyAlignment="1">
      <alignment vertical="top" wrapText="1"/>
    </xf>
    <xf numFmtId="0" fontId="4" fillId="0" borderId="0" xfId="0" applyFont="1" applyAlignment="1">
      <alignment horizontal="left" wrapText="1"/>
    </xf>
    <xf numFmtId="0" fontId="0" fillId="0" borderId="0" xfId="0" applyAlignment="1">
      <alignment horizontal="left" wrapText="1"/>
    </xf>
    <xf numFmtId="0" fontId="0" fillId="0" borderId="0" xfId="0" applyAlignment="1">
      <alignment wrapText="1"/>
    </xf>
    <xf numFmtId="0" fontId="0" fillId="0" borderId="0" xfId="0" applyAlignment="1">
      <alignment horizontal="left" vertical="top" wrapText="1"/>
    </xf>
    <xf numFmtId="0" fontId="1" fillId="0" borderId="1" xfId="0" applyNumberFormat="1" applyFont="1" applyBorder="1" applyAlignment="1">
      <alignment horizontal="center" vertical="top" wrapText="1"/>
    </xf>
    <xf numFmtId="0" fontId="5" fillId="2" borderId="1" xfId="0" applyNumberFormat="1" applyFont="1" applyFill="1" applyBorder="1" applyAlignment="1">
      <alignment horizontal="center" vertical="top" wrapText="1"/>
    </xf>
  </cellXfs>
  <cellStyles count="93">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Normal" xfId="0" builtinId="0"/>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6"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A33"/>
  <sheetViews>
    <sheetView tabSelected="1" topLeftCell="A20" workbookViewId="0">
      <selection activeCell="I27" sqref="I27"/>
    </sheetView>
  </sheetViews>
  <sheetFormatPr baseColWidth="10" defaultRowHeight="15" x14ac:dyDescent="0"/>
  <cols>
    <col min="1" max="1" width="8.5" style="2" customWidth="1"/>
    <col min="2" max="2" width="10.1640625" style="2" customWidth="1"/>
    <col min="3" max="3" width="8.6640625" style="2" customWidth="1"/>
    <col min="4" max="4" width="9.5" customWidth="1"/>
    <col min="5" max="5" width="12.1640625" customWidth="1"/>
    <col min="6" max="6" width="9.83203125" customWidth="1"/>
    <col min="7" max="7" width="9.33203125" customWidth="1"/>
    <col min="8" max="9" width="10.1640625" style="1" customWidth="1"/>
    <col min="10" max="10" width="33.33203125" customWidth="1"/>
    <col min="11" max="79" width="10.83203125" style="11"/>
  </cols>
  <sheetData>
    <row r="1" spans="1:79" ht="24" customHeight="1">
      <c r="A1" s="50" t="s">
        <v>43</v>
      </c>
      <c r="B1" s="51"/>
      <c r="C1" s="51"/>
      <c r="D1" s="51"/>
      <c r="E1" s="52"/>
      <c r="F1" s="52"/>
      <c r="G1" s="52"/>
      <c r="H1" s="52"/>
      <c r="I1" s="5"/>
      <c r="J1" s="4"/>
    </row>
    <row r="2" spans="1:79" ht="7" customHeight="1">
      <c r="A2" s="3"/>
      <c r="B2" s="4"/>
      <c r="C2" s="35"/>
      <c r="D2" s="35"/>
      <c r="E2" s="36"/>
      <c r="F2" s="36"/>
      <c r="G2" s="36"/>
      <c r="H2" s="37"/>
      <c r="I2" s="37"/>
      <c r="J2" s="4"/>
    </row>
    <row r="3" spans="1:79" ht="30">
      <c r="A3" s="13" t="s">
        <v>1</v>
      </c>
      <c r="B3" s="13" t="s">
        <v>0</v>
      </c>
      <c r="C3" s="38" t="s">
        <v>3</v>
      </c>
      <c r="D3" s="35" t="s">
        <v>4</v>
      </c>
      <c r="E3" s="35" t="s">
        <v>5</v>
      </c>
      <c r="F3" s="35" t="s">
        <v>6</v>
      </c>
      <c r="G3" s="35" t="s">
        <v>7</v>
      </c>
      <c r="H3" s="37" t="s">
        <v>8</v>
      </c>
      <c r="I3" s="37" t="s">
        <v>9</v>
      </c>
      <c r="J3" s="35" t="s">
        <v>10</v>
      </c>
    </row>
    <row r="4" spans="1:79" ht="33" customHeight="1">
      <c r="A4" s="13"/>
      <c r="B4" s="13"/>
      <c r="C4" s="6" t="s">
        <v>31</v>
      </c>
      <c r="D4" s="14" t="s">
        <v>32</v>
      </c>
      <c r="E4" s="6" t="s">
        <v>30</v>
      </c>
      <c r="F4" s="14" t="s">
        <v>27</v>
      </c>
      <c r="G4" s="6" t="s">
        <v>15</v>
      </c>
      <c r="H4" s="14" t="s">
        <v>28</v>
      </c>
      <c r="I4" s="6" t="s">
        <v>29</v>
      </c>
      <c r="J4" s="4"/>
    </row>
    <row r="5" spans="1:79" ht="112">
      <c r="A5" s="39">
        <v>10</v>
      </c>
      <c r="B5" s="40">
        <v>41659</v>
      </c>
      <c r="C5" s="15" t="s">
        <v>14</v>
      </c>
      <c r="D5" s="16" t="s">
        <v>23</v>
      </c>
      <c r="E5" s="17">
        <f>85%*D29</f>
        <v>25.5</v>
      </c>
      <c r="F5" s="16">
        <f>80%*D30</f>
        <v>36</v>
      </c>
      <c r="G5" s="17">
        <f>100%*D31</f>
        <v>500</v>
      </c>
      <c r="H5" s="16">
        <f>100%*D29</f>
        <v>30</v>
      </c>
      <c r="I5" s="17">
        <f>100%*D30</f>
        <v>45</v>
      </c>
      <c r="J5" s="45" t="s">
        <v>51</v>
      </c>
    </row>
    <row r="6" spans="1:79" s="9" customFormat="1" ht="10" customHeight="1">
      <c r="A6" s="18"/>
      <c r="B6" s="19"/>
      <c r="C6" s="20"/>
      <c r="D6" s="21"/>
      <c r="E6" s="21"/>
      <c r="F6" s="21"/>
      <c r="G6" s="21"/>
      <c r="H6" s="21"/>
      <c r="I6" s="21"/>
      <c r="J6" s="8"/>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c r="BS6" s="7"/>
      <c r="BT6" s="7"/>
      <c r="BU6" s="7"/>
      <c r="BV6" s="7"/>
      <c r="BW6" s="7"/>
      <c r="BX6" s="7"/>
      <c r="BY6" s="7"/>
      <c r="BZ6" s="7"/>
      <c r="CA6" s="7"/>
    </row>
    <row r="7" spans="1:79" ht="46" customHeight="1">
      <c r="A7" s="39">
        <v>9</v>
      </c>
      <c r="B7" s="40">
        <f>B5+7</f>
        <v>41666</v>
      </c>
      <c r="C7" s="22" t="s">
        <v>14</v>
      </c>
      <c r="D7" s="23">
        <f>120%*D31</f>
        <v>600</v>
      </c>
      <c r="E7" s="24">
        <f>95%*D29</f>
        <v>28.5</v>
      </c>
      <c r="F7" s="23">
        <f>90%*D30</f>
        <v>40.5</v>
      </c>
      <c r="G7" s="24">
        <f>120%*D31</f>
        <v>600</v>
      </c>
      <c r="H7" s="23">
        <f>110%*D29</f>
        <v>33</v>
      </c>
      <c r="I7" s="24">
        <f>110%*D30</f>
        <v>49.500000000000007</v>
      </c>
      <c r="J7" s="45" t="s">
        <v>25</v>
      </c>
    </row>
    <row r="8" spans="1:79" s="9" customFormat="1" ht="10" customHeight="1">
      <c r="A8" s="41"/>
      <c r="B8" s="42"/>
      <c r="C8" s="20"/>
      <c r="D8" s="21"/>
      <c r="E8" s="21"/>
      <c r="F8" s="21"/>
      <c r="G8" s="21"/>
      <c r="H8" s="21"/>
      <c r="I8" s="21"/>
      <c r="J8" s="8"/>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c r="BF8" s="7"/>
      <c r="BG8" s="7"/>
      <c r="BH8" s="7"/>
      <c r="BI8" s="7"/>
      <c r="BJ8" s="7"/>
      <c r="BK8" s="7"/>
      <c r="BL8" s="7"/>
      <c r="BM8" s="7"/>
      <c r="BN8" s="7"/>
      <c r="BO8" s="7"/>
      <c r="BP8" s="7"/>
      <c r="BQ8" s="7"/>
      <c r="BR8" s="7"/>
      <c r="BS8" s="7"/>
      <c r="BT8" s="7"/>
      <c r="BU8" s="7"/>
      <c r="BV8" s="7"/>
      <c r="BW8" s="7"/>
      <c r="BX8" s="7"/>
      <c r="BY8" s="7"/>
      <c r="BZ8" s="7"/>
      <c r="CA8" s="7"/>
    </row>
    <row r="9" spans="1:79" ht="46" customHeight="1">
      <c r="A9" s="39">
        <v>8</v>
      </c>
      <c r="B9" s="40">
        <f>B7+7</f>
        <v>41673</v>
      </c>
      <c r="C9" s="25" t="s">
        <v>14</v>
      </c>
      <c r="D9" s="26">
        <f>140%*D31</f>
        <v>700</v>
      </c>
      <c r="E9" s="27">
        <f>105%*D29</f>
        <v>31.5</v>
      </c>
      <c r="F9" s="26">
        <f>100%*D30</f>
        <v>45</v>
      </c>
      <c r="G9" s="27">
        <f>140%*D31</f>
        <v>700</v>
      </c>
      <c r="H9" s="26">
        <f>120%*D29</f>
        <v>36</v>
      </c>
      <c r="I9" s="27">
        <f>120%*D30</f>
        <v>54</v>
      </c>
      <c r="J9" s="45" t="s">
        <v>16</v>
      </c>
    </row>
    <row r="10" spans="1:79" ht="10" customHeight="1">
      <c r="A10" s="43"/>
      <c r="B10" s="44"/>
      <c r="C10" s="29"/>
      <c r="D10" s="28"/>
      <c r="E10" s="28"/>
      <c r="F10" s="28"/>
      <c r="G10" s="28"/>
      <c r="H10" s="28"/>
      <c r="I10" s="28"/>
      <c r="J10" s="10"/>
    </row>
    <row r="11" spans="1:79" ht="61" customHeight="1">
      <c r="A11" s="39">
        <v>7</v>
      </c>
      <c r="B11" s="40">
        <f>B9+7</f>
        <v>41680</v>
      </c>
      <c r="C11" s="25" t="s">
        <v>14</v>
      </c>
      <c r="D11" s="26">
        <f>130%*D31</f>
        <v>650</v>
      </c>
      <c r="E11" s="27">
        <f>95%*D29</f>
        <v>28.5</v>
      </c>
      <c r="F11" s="26">
        <f>85%*D30</f>
        <v>38.25</v>
      </c>
      <c r="G11" s="27">
        <f>130%*D31</f>
        <v>650</v>
      </c>
      <c r="H11" s="26">
        <f>105%*D29</f>
        <v>31.5</v>
      </c>
      <c r="I11" s="27">
        <f>105%*D30</f>
        <v>47.25</v>
      </c>
      <c r="J11" s="45" t="s">
        <v>17</v>
      </c>
    </row>
    <row r="12" spans="1:79" ht="10" customHeight="1">
      <c r="A12" s="43"/>
      <c r="B12" s="44"/>
      <c r="C12" s="29"/>
      <c r="D12" s="28"/>
      <c r="E12" s="28"/>
      <c r="F12" s="28"/>
      <c r="G12" s="28"/>
      <c r="H12" s="28"/>
      <c r="I12" s="28"/>
      <c r="J12" s="10"/>
    </row>
    <row r="13" spans="1:79" ht="56">
      <c r="A13" s="39">
        <v>6</v>
      </c>
      <c r="B13" s="40">
        <f>B11+7</f>
        <v>41687</v>
      </c>
      <c r="C13" s="25" t="s">
        <v>14</v>
      </c>
      <c r="D13" s="26">
        <f>160%*D31</f>
        <v>800</v>
      </c>
      <c r="E13" s="27">
        <f>115%*D29</f>
        <v>34.5</v>
      </c>
      <c r="F13" s="26">
        <f>100%*D30</f>
        <v>45</v>
      </c>
      <c r="G13" s="27">
        <f>160%*D31</f>
        <v>800</v>
      </c>
      <c r="H13" s="26">
        <f>130%*D29</f>
        <v>39</v>
      </c>
      <c r="I13" s="27">
        <f>130%*D30</f>
        <v>58.5</v>
      </c>
      <c r="J13" s="45" t="s">
        <v>26</v>
      </c>
    </row>
    <row r="14" spans="1:79" ht="10" customHeight="1">
      <c r="A14" s="43"/>
      <c r="B14" s="44"/>
      <c r="C14" s="29"/>
      <c r="D14" s="28"/>
      <c r="E14" s="28"/>
      <c r="F14" s="28"/>
      <c r="G14" s="28"/>
      <c r="H14" s="28"/>
      <c r="I14" s="28"/>
      <c r="J14" s="10"/>
    </row>
    <row r="15" spans="1:79" ht="70">
      <c r="A15" s="39">
        <v>5</v>
      </c>
      <c r="B15" s="40">
        <f>B13+7</f>
        <v>41694</v>
      </c>
      <c r="C15" s="25" t="s">
        <v>14</v>
      </c>
      <c r="D15" s="26">
        <f>180%*D31</f>
        <v>900</v>
      </c>
      <c r="E15" s="27">
        <f>125%*D29</f>
        <v>37.5</v>
      </c>
      <c r="F15" s="26">
        <f>110%*D30</f>
        <v>49.500000000000007</v>
      </c>
      <c r="G15" s="27">
        <f>180%*D31</f>
        <v>900</v>
      </c>
      <c r="H15" s="26">
        <f>140%*D29</f>
        <v>42</v>
      </c>
      <c r="I15" s="27">
        <f>140%*D30</f>
        <v>62.999999999999993</v>
      </c>
      <c r="J15" s="45" t="s">
        <v>52</v>
      </c>
    </row>
    <row r="16" spans="1:79" s="11" customFormat="1" ht="10" customHeight="1">
      <c r="A16" s="46"/>
      <c r="B16" s="47"/>
      <c r="C16" s="48"/>
      <c r="D16" s="46"/>
      <c r="E16" s="46"/>
      <c r="F16" s="46"/>
      <c r="G16" s="46"/>
      <c r="H16" s="46"/>
      <c r="I16" s="46"/>
      <c r="J16" s="49"/>
    </row>
    <row r="17" spans="1:79" ht="38" customHeight="1">
      <c r="A17" s="13" t="s">
        <v>1</v>
      </c>
      <c r="B17" s="13" t="s">
        <v>0</v>
      </c>
      <c r="C17" s="38" t="s">
        <v>3</v>
      </c>
      <c r="D17" s="35" t="s">
        <v>4</v>
      </c>
      <c r="E17" s="35" t="s">
        <v>5</v>
      </c>
      <c r="F17" s="35" t="s">
        <v>6</v>
      </c>
      <c r="G17" s="35" t="s">
        <v>7</v>
      </c>
      <c r="H17" s="37" t="s">
        <v>8</v>
      </c>
      <c r="I17" s="37" t="s">
        <v>9</v>
      </c>
      <c r="J17" s="35" t="s">
        <v>10</v>
      </c>
    </row>
    <row r="18" spans="1:79" ht="33" customHeight="1">
      <c r="A18" s="13"/>
      <c r="B18" s="13"/>
      <c r="C18" s="6" t="s">
        <v>31</v>
      </c>
      <c r="D18" s="14" t="s">
        <v>32</v>
      </c>
      <c r="E18" s="6" t="s">
        <v>30</v>
      </c>
      <c r="F18" s="14" t="s">
        <v>27</v>
      </c>
      <c r="G18" s="6" t="s">
        <v>15</v>
      </c>
      <c r="H18" s="14" t="s">
        <v>28</v>
      </c>
      <c r="I18" s="6" t="s">
        <v>29</v>
      </c>
      <c r="J18" s="4"/>
    </row>
    <row r="19" spans="1:79" ht="70">
      <c r="A19" s="39">
        <v>4</v>
      </c>
      <c r="B19" s="40">
        <f>B15+7</f>
        <v>41701</v>
      </c>
      <c r="C19" s="25" t="s">
        <v>14</v>
      </c>
      <c r="D19" s="26">
        <f>200%*D31</f>
        <v>1000</v>
      </c>
      <c r="E19" s="27">
        <f>135%*D29</f>
        <v>40.5</v>
      </c>
      <c r="F19" s="26">
        <f>120%*D30</f>
        <v>54</v>
      </c>
      <c r="G19" s="27">
        <f>200%*D31</f>
        <v>1000</v>
      </c>
      <c r="H19" s="26" t="s">
        <v>34</v>
      </c>
      <c r="I19" s="27" t="s">
        <v>49</v>
      </c>
      <c r="J19" s="45" t="s">
        <v>50</v>
      </c>
    </row>
    <row r="20" spans="1:79" ht="10" customHeight="1">
      <c r="A20" s="43"/>
      <c r="B20" s="44"/>
      <c r="C20" s="29"/>
      <c r="D20" s="28"/>
      <c r="E20" s="28"/>
      <c r="F20" s="28"/>
      <c r="G20" s="28"/>
      <c r="H20" s="28"/>
      <c r="I20" s="28"/>
      <c r="J20" s="10"/>
    </row>
    <row r="21" spans="1:79" ht="126">
      <c r="A21" s="39">
        <v>3</v>
      </c>
      <c r="B21" s="40">
        <f>B19+7</f>
        <v>41708</v>
      </c>
      <c r="C21" s="25" t="s">
        <v>14</v>
      </c>
      <c r="D21" s="26" t="s">
        <v>24</v>
      </c>
      <c r="E21" s="27" t="s">
        <v>45</v>
      </c>
      <c r="F21" s="30" t="s">
        <v>14</v>
      </c>
      <c r="G21" s="27">
        <f>140%*D31</f>
        <v>700</v>
      </c>
      <c r="H21" s="26">
        <f>135%*D29</f>
        <v>40.5</v>
      </c>
      <c r="I21" s="27">
        <f>135%*D30</f>
        <v>60.750000000000007</v>
      </c>
      <c r="J21" s="45" t="s">
        <v>48</v>
      </c>
    </row>
    <row r="22" spans="1:79" ht="10" customHeight="1">
      <c r="A22" s="43"/>
      <c r="B22" s="44"/>
      <c r="C22" s="29"/>
      <c r="D22" s="28"/>
      <c r="E22" s="28"/>
      <c r="F22" s="28"/>
      <c r="G22" s="28"/>
      <c r="H22" s="28"/>
      <c r="I22" s="28"/>
      <c r="J22" s="10"/>
    </row>
    <row r="23" spans="1:79" ht="45">
      <c r="A23" s="39">
        <v>2</v>
      </c>
      <c r="B23" s="40">
        <f>B21+7</f>
        <v>41715</v>
      </c>
      <c r="C23" s="25" t="s">
        <v>14</v>
      </c>
      <c r="D23" s="26">
        <f>240%*D31</f>
        <v>1200</v>
      </c>
      <c r="E23" s="27" t="s">
        <v>44</v>
      </c>
      <c r="F23" s="30" t="s">
        <v>14</v>
      </c>
      <c r="G23" s="27">
        <f>240%*D31</f>
        <v>1200</v>
      </c>
      <c r="H23" s="26">
        <f>170%*D29</f>
        <v>51</v>
      </c>
      <c r="I23" s="27">
        <f>170%*D30</f>
        <v>76.5</v>
      </c>
      <c r="J23" s="45" t="s">
        <v>21</v>
      </c>
    </row>
    <row r="24" spans="1:79" ht="10" customHeight="1">
      <c r="A24" s="43"/>
      <c r="B24" s="44"/>
      <c r="C24" s="31"/>
      <c r="D24" s="32"/>
      <c r="E24" s="32"/>
      <c r="F24" s="32"/>
      <c r="G24" s="32"/>
      <c r="H24" s="33"/>
      <c r="I24" s="33"/>
      <c r="J24" s="10"/>
    </row>
    <row r="25" spans="1:79" ht="45">
      <c r="A25" s="39">
        <v>1</v>
      </c>
      <c r="B25" s="40">
        <f>B23+7</f>
        <v>41722</v>
      </c>
      <c r="C25" s="25" t="s">
        <v>14</v>
      </c>
      <c r="D25" s="26">
        <f>220%*D31</f>
        <v>1100</v>
      </c>
      <c r="E25" s="27" t="s">
        <v>47</v>
      </c>
      <c r="F25" s="30" t="s">
        <v>14</v>
      </c>
      <c r="G25" s="27">
        <f>220%*D31</f>
        <v>1100</v>
      </c>
      <c r="H25" s="26">
        <f>160%*D29</f>
        <v>48</v>
      </c>
      <c r="I25" s="27">
        <f>160%*D30</f>
        <v>72</v>
      </c>
      <c r="J25" s="45" t="s">
        <v>20</v>
      </c>
    </row>
    <row r="26" spans="1:79" ht="10" customHeight="1">
      <c r="A26" s="43"/>
      <c r="B26" s="44"/>
      <c r="C26" s="29"/>
      <c r="D26" s="28"/>
      <c r="E26" s="28"/>
      <c r="F26" s="28"/>
      <c r="G26" s="28"/>
      <c r="H26" s="28"/>
      <c r="I26" s="28"/>
      <c r="J26" s="10"/>
    </row>
    <row r="27" spans="1:79" ht="45">
      <c r="A27" s="39" t="s">
        <v>2</v>
      </c>
      <c r="B27" s="40">
        <f>B25+7</f>
        <v>41729</v>
      </c>
      <c r="C27" s="25" t="s">
        <v>14</v>
      </c>
      <c r="D27" s="26">
        <v>750</v>
      </c>
      <c r="E27" s="27" t="s">
        <v>46</v>
      </c>
      <c r="F27" s="30" t="s">
        <v>14</v>
      </c>
      <c r="G27" s="27">
        <v>500</v>
      </c>
      <c r="H27" s="54" t="s">
        <v>18</v>
      </c>
      <c r="I27" s="55" t="s">
        <v>55</v>
      </c>
      <c r="J27" s="45" t="s">
        <v>19</v>
      </c>
    </row>
    <row r="28" spans="1:79" ht="15" customHeight="1"/>
    <row r="29" spans="1:79" s="1" customFormat="1">
      <c r="A29" s="1" t="s">
        <v>11</v>
      </c>
      <c r="D29" s="2">
        <v>30</v>
      </c>
      <c r="E29" s="53" t="s">
        <v>22</v>
      </c>
      <c r="F29" s="53"/>
      <c r="G29" s="53"/>
      <c r="H29" s="53"/>
      <c r="I29" s="53"/>
      <c r="J29" s="53"/>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c r="AR29" s="12"/>
      <c r="AS29" s="12"/>
      <c r="AT29" s="12"/>
      <c r="AU29" s="12"/>
      <c r="AV29" s="12"/>
      <c r="AW29" s="12"/>
      <c r="AX29" s="12"/>
      <c r="AY29" s="12"/>
      <c r="AZ29" s="12"/>
      <c r="BA29" s="12"/>
      <c r="BB29" s="12"/>
      <c r="BC29" s="12"/>
      <c r="BD29" s="12"/>
      <c r="BE29" s="12"/>
      <c r="BF29" s="12"/>
      <c r="BG29" s="12"/>
      <c r="BH29" s="12"/>
      <c r="BI29" s="12"/>
      <c r="BJ29" s="12"/>
      <c r="BK29" s="12"/>
      <c r="BL29" s="12"/>
      <c r="BM29" s="12"/>
      <c r="BN29" s="12"/>
      <c r="BO29" s="12"/>
      <c r="BP29" s="12"/>
      <c r="BQ29" s="12"/>
      <c r="BR29" s="12"/>
      <c r="BS29" s="12"/>
      <c r="BT29" s="12"/>
      <c r="BU29" s="12"/>
      <c r="BV29" s="12"/>
      <c r="BW29" s="12"/>
      <c r="BX29" s="12"/>
      <c r="BY29" s="12"/>
      <c r="BZ29" s="12"/>
      <c r="CA29" s="12"/>
    </row>
    <row r="30" spans="1:79" s="1" customFormat="1">
      <c r="A30" s="1" t="s">
        <v>12</v>
      </c>
      <c r="D30" s="2">
        <v>45</v>
      </c>
      <c r="E30" s="53"/>
      <c r="F30" s="53"/>
      <c r="G30" s="53"/>
      <c r="H30" s="53"/>
      <c r="I30" s="53"/>
      <c r="J30" s="53"/>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12"/>
      <c r="AU30" s="12"/>
      <c r="AV30" s="12"/>
      <c r="AW30" s="12"/>
      <c r="AX30" s="12"/>
      <c r="AY30" s="12"/>
      <c r="AZ30" s="12"/>
      <c r="BA30" s="12"/>
      <c r="BB30" s="12"/>
      <c r="BC30" s="12"/>
      <c r="BD30" s="12"/>
      <c r="BE30" s="12"/>
      <c r="BF30" s="12"/>
      <c r="BG30" s="12"/>
      <c r="BH30" s="12"/>
      <c r="BI30" s="12"/>
      <c r="BJ30" s="12"/>
      <c r="BK30" s="12"/>
      <c r="BL30" s="12"/>
      <c r="BM30" s="12"/>
      <c r="BN30" s="12"/>
      <c r="BO30" s="12"/>
      <c r="BP30" s="12"/>
      <c r="BQ30" s="12"/>
      <c r="BR30" s="12"/>
      <c r="BS30" s="12"/>
      <c r="BT30" s="12"/>
      <c r="BU30" s="12"/>
      <c r="BV30" s="12"/>
      <c r="BW30" s="12"/>
      <c r="BX30" s="12"/>
      <c r="BY30" s="12"/>
      <c r="BZ30" s="12"/>
      <c r="CA30" s="12"/>
    </row>
    <row r="31" spans="1:79" s="1" customFormat="1">
      <c r="A31" s="1" t="s">
        <v>13</v>
      </c>
      <c r="D31" s="2">
        <v>500</v>
      </c>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c r="AR31" s="12"/>
      <c r="AS31" s="12"/>
      <c r="AT31" s="12"/>
      <c r="AU31" s="12"/>
      <c r="AV31" s="12"/>
      <c r="AW31" s="12"/>
      <c r="AX31" s="12"/>
      <c r="AY31" s="12"/>
      <c r="AZ31" s="12"/>
      <c r="BA31" s="12"/>
      <c r="BB31" s="12"/>
      <c r="BC31" s="12"/>
      <c r="BD31" s="12"/>
      <c r="BE31" s="12"/>
      <c r="BF31" s="12"/>
      <c r="BG31" s="12"/>
      <c r="BH31" s="12"/>
      <c r="BI31" s="12"/>
      <c r="BJ31" s="12"/>
      <c r="BK31" s="12"/>
      <c r="BL31" s="12"/>
      <c r="BM31" s="12"/>
      <c r="BN31" s="12"/>
      <c r="BO31" s="12"/>
      <c r="BP31" s="12"/>
      <c r="BQ31" s="12"/>
      <c r="BR31" s="12"/>
      <c r="BS31" s="12"/>
      <c r="BT31" s="12"/>
      <c r="BU31" s="12"/>
      <c r="BV31" s="12"/>
      <c r="BW31" s="12"/>
      <c r="BX31" s="12"/>
      <c r="BY31" s="12"/>
      <c r="BZ31" s="12"/>
      <c r="CA31" s="12"/>
    </row>
    <row r="32" spans="1:79">
      <c r="J32" s="11"/>
      <c r="BN32"/>
      <c r="BO32"/>
      <c r="BP32"/>
      <c r="BQ32"/>
      <c r="BR32"/>
      <c r="BS32"/>
      <c r="BT32"/>
      <c r="BU32"/>
      <c r="BV32"/>
      <c r="BW32"/>
      <c r="BX32"/>
      <c r="BY32"/>
      <c r="BZ32"/>
      <c r="CA32"/>
    </row>
    <row r="33" spans="1:1">
      <c r="A33" s="1"/>
    </row>
  </sheetData>
  <mergeCells count="2">
    <mergeCell ref="A1:H1"/>
    <mergeCell ref="E29:J30"/>
  </mergeCells>
  <phoneticPr fontId="8" type="noConversion"/>
  <pageMargins left="0.25" right="0.25" top="0.5" bottom="0.5" header="0" footer="0"/>
  <pageSetup orientation="landscape"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A33"/>
  <sheetViews>
    <sheetView topLeftCell="A14" workbookViewId="0">
      <selection activeCell="I27" sqref="I27"/>
    </sheetView>
  </sheetViews>
  <sheetFormatPr baseColWidth="10" defaultRowHeight="15" x14ac:dyDescent="0"/>
  <cols>
    <col min="1" max="1" width="8.5" style="2" customWidth="1"/>
    <col min="2" max="2" width="9" style="2" customWidth="1"/>
    <col min="3" max="3" width="8.6640625" style="2" customWidth="1"/>
    <col min="4" max="4" width="9.5" customWidth="1"/>
    <col min="5" max="5" width="12.1640625" customWidth="1"/>
    <col min="6" max="6" width="10.5" customWidth="1"/>
    <col min="7" max="7" width="11" customWidth="1"/>
    <col min="8" max="8" width="10.1640625" style="1" customWidth="1"/>
    <col min="9" max="9" width="9.5" style="1" customWidth="1"/>
    <col min="10" max="10" width="32.83203125" customWidth="1"/>
    <col min="11" max="79" width="10.83203125" style="11"/>
  </cols>
  <sheetData>
    <row r="1" spans="1:79" ht="24" customHeight="1">
      <c r="A1" s="50" t="s">
        <v>54</v>
      </c>
      <c r="B1" s="51"/>
      <c r="C1" s="51"/>
      <c r="D1" s="51"/>
      <c r="E1" s="52"/>
      <c r="F1" s="52"/>
      <c r="G1" s="52"/>
      <c r="H1" s="52"/>
      <c r="I1" s="5"/>
      <c r="J1" s="4"/>
    </row>
    <row r="2" spans="1:79" ht="7" customHeight="1">
      <c r="A2" s="3"/>
      <c r="B2" s="4"/>
      <c r="C2" s="35"/>
      <c r="D2" s="35"/>
      <c r="E2" s="36"/>
      <c r="F2" s="36"/>
      <c r="G2" s="36"/>
      <c r="H2" s="37"/>
      <c r="I2" s="37"/>
      <c r="J2" s="4"/>
    </row>
    <row r="3" spans="1:79" ht="30">
      <c r="A3" s="13" t="s">
        <v>1</v>
      </c>
      <c r="B3" s="13" t="s">
        <v>0</v>
      </c>
      <c r="C3" s="38" t="s">
        <v>3</v>
      </c>
      <c r="D3" s="35" t="s">
        <v>4</v>
      </c>
      <c r="E3" s="35" t="s">
        <v>5</v>
      </c>
      <c r="F3" s="35" t="s">
        <v>6</v>
      </c>
      <c r="G3" s="35" t="s">
        <v>7</v>
      </c>
      <c r="H3" s="37" t="s">
        <v>8</v>
      </c>
      <c r="I3" s="37" t="s">
        <v>9</v>
      </c>
      <c r="J3" s="35" t="s">
        <v>10</v>
      </c>
    </row>
    <row r="4" spans="1:79" ht="33" customHeight="1">
      <c r="A4" s="13"/>
      <c r="B4" s="13"/>
      <c r="C4" s="6" t="s">
        <v>31</v>
      </c>
      <c r="D4" s="14" t="s">
        <v>40</v>
      </c>
      <c r="E4" s="6" t="s">
        <v>42</v>
      </c>
      <c r="F4" s="14" t="s">
        <v>35</v>
      </c>
      <c r="G4" s="6" t="s">
        <v>30</v>
      </c>
      <c r="H4" s="14" t="s">
        <v>28</v>
      </c>
      <c r="I4" s="6" t="s">
        <v>29</v>
      </c>
      <c r="J4" s="4"/>
    </row>
    <row r="5" spans="1:79" ht="70">
      <c r="A5" s="39">
        <v>10</v>
      </c>
      <c r="B5" s="40">
        <v>41659</v>
      </c>
      <c r="C5" s="15" t="s">
        <v>14</v>
      </c>
      <c r="D5" s="16">
        <f>80%*D30</f>
        <v>36</v>
      </c>
      <c r="E5" s="17">
        <f>85%*D29</f>
        <v>25.5</v>
      </c>
      <c r="F5" s="16">
        <f>70%*D30</f>
        <v>31.499999999999996</v>
      </c>
      <c r="G5" s="17">
        <f>85%*D29</f>
        <v>25.5</v>
      </c>
      <c r="H5" s="16">
        <f>100%*D29</f>
        <v>30</v>
      </c>
      <c r="I5" s="17">
        <f>100%*D30</f>
        <v>45</v>
      </c>
      <c r="J5" s="45" t="s">
        <v>36</v>
      </c>
    </row>
    <row r="6" spans="1:79" s="9" customFormat="1" ht="10" customHeight="1">
      <c r="A6" s="18"/>
      <c r="B6" s="19"/>
      <c r="C6" s="20"/>
      <c r="D6" s="21"/>
      <c r="E6" s="21"/>
      <c r="F6" s="21"/>
      <c r="G6" s="21"/>
      <c r="H6" s="21"/>
      <c r="I6" s="21"/>
      <c r="J6" s="8"/>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c r="BS6" s="7"/>
      <c r="BT6" s="7"/>
      <c r="BU6" s="7"/>
      <c r="BV6" s="7"/>
      <c r="BW6" s="7"/>
      <c r="BX6" s="7"/>
      <c r="BY6" s="7"/>
      <c r="BZ6" s="7"/>
      <c r="CA6" s="7"/>
    </row>
    <row r="7" spans="1:79" ht="46" customHeight="1">
      <c r="A7" s="39">
        <v>9</v>
      </c>
      <c r="B7" s="40">
        <f>B5+7</f>
        <v>41666</v>
      </c>
      <c r="C7" s="22" t="s">
        <v>14</v>
      </c>
      <c r="D7" s="23">
        <f>90%*D30</f>
        <v>40.5</v>
      </c>
      <c r="E7" s="24">
        <f>95%*D29</f>
        <v>28.5</v>
      </c>
      <c r="F7" s="23">
        <f>80%*D30</f>
        <v>36</v>
      </c>
      <c r="G7" s="24">
        <f>95%*D29</f>
        <v>28.5</v>
      </c>
      <c r="H7" s="23">
        <f>110%*D29</f>
        <v>33</v>
      </c>
      <c r="I7" s="24">
        <f>110%*D30</f>
        <v>49.500000000000007</v>
      </c>
      <c r="J7" s="45" t="s">
        <v>37</v>
      </c>
    </row>
    <row r="8" spans="1:79" s="9" customFormat="1" ht="10" customHeight="1">
      <c r="A8" s="41"/>
      <c r="B8" s="42"/>
      <c r="C8" s="20"/>
      <c r="D8" s="21"/>
      <c r="E8" s="21"/>
      <c r="F8" s="21"/>
      <c r="G8" s="21"/>
      <c r="H8" s="21"/>
      <c r="I8" s="21"/>
      <c r="J8" s="8"/>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c r="BF8" s="7"/>
      <c r="BG8" s="7"/>
      <c r="BH8" s="7"/>
      <c r="BI8" s="7"/>
      <c r="BJ8" s="7"/>
      <c r="BK8" s="7"/>
      <c r="BL8" s="7"/>
      <c r="BM8" s="7"/>
      <c r="BN8" s="7"/>
      <c r="BO8" s="7"/>
      <c r="BP8" s="7"/>
      <c r="BQ8" s="7"/>
      <c r="BR8" s="7"/>
      <c r="BS8" s="7"/>
      <c r="BT8" s="7"/>
      <c r="BU8" s="7"/>
      <c r="BV8" s="7"/>
      <c r="BW8" s="7"/>
      <c r="BX8" s="7"/>
      <c r="BY8" s="7"/>
      <c r="BZ8" s="7"/>
      <c r="CA8" s="7"/>
    </row>
    <row r="9" spans="1:79" ht="46" customHeight="1">
      <c r="A9" s="39">
        <v>8</v>
      </c>
      <c r="B9" s="40">
        <f>B7+7</f>
        <v>41673</v>
      </c>
      <c r="C9" s="25" t="s">
        <v>14</v>
      </c>
      <c r="D9" s="26">
        <f>100%*D30</f>
        <v>45</v>
      </c>
      <c r="E9" s="27">
        <f>105%*D29</f>
        <v>31.5</v>
      </c>
      <c r="F9" s="26">
        <f>90%*D30</f>
        <v>40.5</v>
      </c>
      <c r="G9" s="27">
        <f>105%*D29</f>
        <v>31.5</v>
      </c>
      <c r="H9" s="26">
        <f>120%*D29</f>
        <v>36</v>
      </c>
      <c r="I9" s="27">
        <f>120%*D30</f>
        <v>54</v>
      </c>
      <c r="J9" s="45" t="s">
        <v>16</v>
      </c>
    </row>
    <row r="10" spans="1:79" ht="10" customHeight="1">
      <c r="A10" s="43"/>
      <c r="B10" s="44"/>
      <c r="C10" s="29"/>
      <c r="D10" s="28"/>
      <c r="E10" s="28"/>
      <c r="F10" s="28"/>
      <c r="G10" s="28"/>
      <c r="H10" s="28"/>
      <c r="I10" s="28"/>
      <c r="J10" s="10"/>
    </row>
    <row r="11" spans="1:79" ht="61" customHeight="1">
      <c r="A11" s="39">
        <v>7</v>
      </c>
      <c r="B11" s="40">
        <f>B9+7</f>
        <v>41680</v>
      </c>
      <c r="C11" s="25" t="s">
        <v>14</v>
      </c>
      <c r="D11" s="26">
        <f>85%*D30</f>
        <v>38.25</v>
      </c>
      <c r="E11" s="27">
        <f>95%*D29</f>
        <v>28.5</v>
      </c>
      <c r="F11" s="26">
        <f>75%*60</f>
        <v>45</v>
      </c>
      <c r="G11" s="27">
        <f>95%*D29</f>
        <v>28.5</v>
      </c>
      <c r="H11" s="26">
        <f>105%*D29</f>
        <v>31.5</v>
      </c>
      <c r="I11" s="27">
        <f>105%*D30</f>
        <v>47.25</v>
      </c>
      <c r="J11" s="45" t="s">
        <v>38</v>
      </c>
    </row>
    <row r="12" spans="1:79" ht="10" customHeight="1">
      <c r="A12" s="43"/>
      <c r="B12" s="44"/>
      <c r="C12" s="29"/>
      <c r="D12" s="28"/>
      <c r="E12" s="28"/>
      <c r="F12" s="28"/>
      <c r="G12" s="28"/>
      <c r="H12" s="28"/>
      <c r="I12" s="28"/>
      <c r="J12" s="10"/>
    </row>
    <row r="13" spans="1:79" ht="56">
      <c r="A13" s="39">
        <v>6</v>
      </c>
      <c r="B13" s="40">
        <f>B11+7</f>
        <v>41687</v>
      </c>
      <c r="C13" s="25" t="s">
        <v>14</v>
      </c>
      <c r="D13" s="26">
        <f>100%*D30</f>
        <v>45</v>
      </c>
      <c r="E13" s="27">
        <f>115%*D29</f>
        <v>34.5</v>
      </c>
      <c r="F13" s="26">
        <f>90%*D30</f>
        <v>40.5</v>
      </c>
      <c r="G13" s="34" t="s">
        <v>41</v>
      </c>
      <c r="H13" s="26">
        <f>130%*D29</f>
        <v>39</v>
      </c>
      <c r="I13" s="27">
        <f>130%*D30</f>
        <v>58.5</v>
      </c>
      <c r="J13" s="45" t="s">
        <v>26</v>
      </c>
    </row>
    <row r="14" spans="1:79" ht="10" customHeight="1">
      <c r="A14" s="43"/>
      <c r="B14" s="44"/>
      <c r="C14" s="29"/>
      <c r="D14" s="28"/>
      <c r="E14" s="28"/>
      <c r="F14" s="28"/>
      <c r="G14" s="28"/>
      <c r="H14" s="28"/>
      <c r="I14" s="28"/>
      <c r="J14" s="10"/>
    </row>
    <row r="15" spans="1:79" ht="42">
      <c r="A15" s="39">
        <v>5</v>
      </c>
      <c r="B15" s="40">
        <f>B13+7</f>
        <v>41694</v>
      </c>
      <c r="C15" s="25" t="s">
        <v>14</v>
      </c>
      <c r="D15" s="26">
        <f>110%*D30</f>
        <v>49.500000000000007</v>
      </c>
      <c r="E15" s="27">
        <f>125%*D29</f>
        <v>37.5</v>
      </c>
      <c r="F15" s="26">
        <f>100%*D30</f>
        <v>45</v>
      </c>
      <c r="G15" s="27">
        <f>125%*D29</f>
        <v>37.5</v>
      </c>
      <c r="H15" s="26">
        <f>140%*D29</f>
        <v>42</v>
      </c>
      <c r="I15" s="27">
        <f>140%*D30</f>
        <v>62.999999999999993</v>
      </c>
      <c r="J15" s="45" t="s">
        <v>39</v>
      </c>
    </row>
    <row r="16" spans="1:79" s="11" customFormat="1" ht="45" customHeight="1">
      <c r="A16" s="46"/>
      <c r="B16" s="47"/>
      <c r="C16" s="48"/>
      <c r="D16" s="46"/>
      <c r="E16" s="46"/>
      <c r="F16" s="46"/>
      <c r="G16" s="46"/>
      <c r="H16" s="46"/>
      <c r="I16" s="46"/>
      <c r="J16" s="49"/>
    </row>
    <row r="17" spans="1:79" ht="38" customHeight="1">
      <c r="A17" s="13" t="s">
        <v>1</v>
      </c>
      <c r="B17" s="13" t="s">
        <v>0</v>
      </c>
      <c r="C17" s="38" t="s">
        <v>3</v>
      </c>
      <c r="D17" s="35" t="s">
        <v>4</v>
      </c>
      <c r="E17" s="35" t="s">
        <v>5</v>
      </c>
      <c r="F17" s="35" t="s">
        <v>6</v>
      </c>
      <c r="G17" s="35" t="s">
        <v>7</v>
      </c>
      <c r="H17" s="37" t="s">
        <v>8</v>
      </c>
      <c r="I17" s="37" t="s">
        <v>9</v>
      </c>
      <c r="J17" s="35" t="s">
        <v>10</v>
      </c>
    </row>
    <row r="18" spans="1:79" ht="33" customHeight="1">
      <c r="A18" s="13"/>
      <c r="B18" s="13"/>
      <c r="C18" s="6" t="s">
        <v>31</v>
      </c>
      <c r="D18" s="14" t="s">
        <v>35</v>
      </c>
      <c r="E18" s="6" t="s">
        <v>30</v>
      </c>
      <c r="F18" s="14" t="s">
        <v>35</v>
      </c>
      <c r="G18" s="6" t="s">
        <v>30</v>
      </c>
      <c r="H18" s="14" t="s">
        <v>28</v>
      </c>
      <c r="I18" s="6" t="s">
        <v>29</v>
      </c>
      <c r="J18" s="4"/>
    </row>
    <row r="19" spans="1:79" ht="70">
      <c r="A19" s="39">
        <v>4</v>
      </c>
      <c r="B19" s="40">
        <f>B15+7</f>
        <v>41701</v>
      </c>
      <c r="C19" s="25" t="s">
        <v>14</v>
      </c>
      <c r="D19" s="26">
        <f>120%*D30</f>
        <v>54</v>
      </c>
      <c r="E19" s="27">
        <f>135%*D29</f>
        <v>40.5</v>
      </c>
      <c r="F19" s="26">
        <f>110%*D30</f>
        <v>49.500000000000007</v>
      </c>
      <c r="G19" s="27">
        <f>135%*D29</f>
        <v>40.5</v>
      </c>
      <c r="H19" s="26" t="s">
        <v>34</v>
      </c>
      <c r="I19" s="27" t="s">
        <v>49</v>
      </c>
      <c r="J19" s="45" t="s">
        <v>33</v>
      </c>
    </row>
    <row r="20" spans="1:79" ht="10" customHeight="1">
      <c r="A20" s="43"/>
      <c r="B20" s="44"/>
      <c r="C20" s="29"/>
      <c r="D20" s="28"/>
      <c r="E20" s="28"/>
      <c r="F20" s="28"/>
      <c r="G20" s="28"/>
      <c r="H20" s="28"/>
      <c r="I20" s="28"/>
      <c r="J20" s="10"/>
    </row>
    <row r="21" spans="1:79" ht="84">
      <c r="A21" s="39">
        <v>3</v>
      </c>
      <c r="B21" s="40">
        <f>B19+7</f>
        <v>41708</v>
      </c>
      <c r="C21" s="25" t="s">
        <v>14</v>
      </c>
      <c r="D21" s="26">
        <f>105%*D30</f>
        <v>47.25</v>
      </c>
      <c r="E21" s="27" t="s">
        <v>45</v>
      </c>
      <c r="F21" s="30" t="s">
        <v>14</v>
      </c>
      <c r="G21" s="27">
        <f>120%*D29</f>
        <v>36</v>
      </c>
      <c r="H21" s="26">
        <f>135%*D29</f>
        <v>40.5</v>
      </c>
      <c r="I21" s="27">
        <f>135%*D30</f>
        <v>60.750000000000007</v>
      </c>
      <c r="J21" s="45" t="s">
        <v>53</v>
      </c>
    </row>
    <row r="22" spans="1:79" ht="10" customHeight="1">
      <c r="A22" s="43"/>
      <c r="B22" s="44"/>
      <c r="C22" s="29"/>
      <c r="D22" s="28"/>
      <c r="E22" s="28"/>
      <c r="F22" s="28"/>
      <c r="G22" s="28"/>
      <c r="H22" s="28"/>
      <c r="I22" s="28"/>
      <c r="J22" s="10"/>
    </row>
    <row r="23" spans="1:79" ht="45">
      <c r="A23" s="39">
        <v>2</v>
      </c>
      <c r="B23" s="40">
        <f>B21+7</f>
        <v>41715</v>
      </c>
      <c r="C23" s="25" t="s">
        <v>14</v>
      </c>
      <c r="D23" s="26">
        <f>140%*D30</f>
        <v>62.999999999999993</v>
      </c>
      <c r="E23" s="27" t="s">
        <v>44</v>
      </c>
      <c r="F23" s="30" t="s">
        <v>14</v>
      </c>
      <c r="G23" s="27">
        <f>150%*D29</f>
        <v>45</v>
      </c>
      <c r="H23" s="26">
        <f>170%*D29</f>
        <v>51</v>
      </c>
      <c r="I23" s="27">
        <f>170%*D30</f>
        <v>76.5</v>
      </c>
      <c r="J23" s="45" t="s">
        <v>21</v>
      </c>
    </row>
    <row r="24" spans="1:79" ht="10" customHeight="1">
      <c r="A24" s="43"/>
      <c r="B24" s="44"/>
      <c r="C24" s="31"/>
      <c r="D24" s="32"/>
      <c r="E24" s="32"/>
      <c r="F24" s="32"/>
      <c r="G24" s="32"/>
      <c r="H24" s="33"/>
      <c r="I24" s="33"/>
      <c r="J24" s="10"/>
    </row>
    <row r="25" spans="1:79" ht="45">
      <c r="A25" s="39">
        <v>1</v>
      </c>
      <c r="B25" s="40">
        <f>B23+7</f>
        <v>41722</v>
      </c>
      <c r="C25" s="25" t="s">
        <v>14</v>
      </c>
      <c r="D25" s="26">
        <f>130%*D30</f>
        <v>58.5</v>
      </c>
      <c r="E25" s="27" t="s">
        <v>47</v>
      </c>
      <c r="F25" s="30" t="s">
        <v>14</v>
      </c>
      <c r="G25" s="34" t="s">
        <v>41</v>
      </c>
      <c r="H25" s="26">
        <f>160%*D29</f>
        <v>48</v>
      </c>
      <c r="I25" s="27">
        <f>160%*D30</f>
        <v>72</v>
      </c>
      <c r="J25" s="45" t="s">
        <v>20</v>
      </c>
    </row>
    <row r="26" spans="1:79" ht="10" customHeight="1">
      <c r="A26" s="43"/>
      <c r="B26" s="44"/>
      <c r="C26" s="29"/>
      <c r="D26" s="28"/>
      <c r="E26" s="28"/>
      <c r="F26" s="28"/>
      <c r="G26" s="28"/>
      <c r="H26" s="28"/>
      <c r="I26" s="28"/>
      <c r="J26" s="10"/>
    </row>
    <row r="27" spans="1:79" ht="45">
      <c r="A27" s="39" t="s">
        <v>2</v>
      </c>
      <c r="B27" s="40">
        <f>B25+7</f>
        <v>41729</v>
      </c>
      <c r="C27" s="25" t="s">
        <v>14</v>
      </c>
      <c r="D27" s="26">
        <v>60</v>
      </c>
      <c r="E27" s="27" t="s">
        <v>46</v>
      </c>
      <c r="F27" s="30" t="s">
        <v>14</v>
      </c>
      <c r="G27" s="27">
        <v>20</v>
      </c>
      <c r="H27" s="54" t="s">
        <v>18</v>
      </c>
      <c r="I27" s="55" t="s">
        <v>55</v>
      </c>
      <c r="J27" s="45" t="s">
        <v>19</v>
      </c>
    </row>
    <row r="28" spans="1:79" ht="15" customHeight="1"/>
    <row r="29" spans="1:79" s="1" customFormat="1">
      <c r="A29" s="1" t="s">
        <v>11</v>
      </c>
      <c r="D29" s="2">
        <v>30</v>
      </c>
      <c r="E29" s="53" t="s">
        <v>22</v>
      </c>
      <c r="F29" s="53"/>
      <c r="G29" s="53"/>
      <c r="H29" s="53"/>
      <c r="I29" s="53"/>
      <c r="J29" s="53"/>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c r="AR29" s="12"/>
      <c r="AS29" s="12"/>
      <c r="AT29" s="12"/>
      <c r="AU29" s="12"/>
      <c r="AV29" s="12"/>
      <c r="AW29" s="12"/>
      <c r="AX29" s="12"/>
      <c r="AY29" s="12"/>
      <c r="AZ29" s="12"/>
      <c r="BA29" s="12"/>
      <c r="BB29" s="12"/>
      <c r="BC29" s="12"/>
      <c r="BD29" s="12"/>
      <c r="BE29" s="12"/>
      <c r="BF29" s="12"/>
      <c r="BG29" s="12"/>
      <c r="BH29" s="12"/>
      <c r="BI29" s="12"/>
      <c r="BJ29" s="12"/>
      <c r="BK29" s="12"/>
      <c r="BL29" s="12"/>
      <c r="BM29" s="12"/>
      <c r="BN29" s="12"/>
      <c r="BO29" s="12"/>
      <c r="BP29" s="12"/>
      <c r="BQ29" s="12"/>
      <c r="BR29" s="12"/>
      <c r="BS29" s="12"/>
      <c r="BT29" s="12"/>
      <c r="BU29" s="12"/>
      <c r="BV29" s="12"/>
      <c r="BW29" s="12"/>
      <c r="BX29" s="12"/>
      <c r="BY29" s="12"/>
      <c r="BZ29" s="12"/>
      <c r="CA29" s="12"/>
    </row>
    <row r="30" spans="1:79" s="1" customFormat="1">
      <c r="A30" s="1" t="s">
        <v>12</v>
      </c>
      <c r="D30" s="2">
        <v>45</v>
      </c>
      <c r="E30" s="53"/>
      <c r="F30" s="53"/>
      <c r="G30" s="53"/>
      <c r="H30" s="53"/>
      <c r="I30" s="53"/>
      <c r="J30" s="53"/>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12"/>
      <c r="AU30" s="12"/>
      <c r="AV30" s="12"/>
      <c r="AW30" s="12"/>
      <c r="AX30" s="12"/>
      <c r="AY30" s="12"/>
      <c r="AZ30" s="12"/>
      <c r="BA30" s="12"/>
      <c r="BB30" s="12"/>
      <c r="BC30" s="12"/>
      <c r="BD30" s="12"/>
      <c r="BE30" s="12"/>
      <c r="BF30" s="12"/>
      <c r="BG30" s="12"/>
      <c r="BH30" s="12"/>
      <c r="BI30" s="12"/>
      <c r="BJ30" s="12"/>
      <c r="BK30" s="12"/>
      <c r="BL30" s="12"/>
      <c r="BM30" s="12"/>
      <c r="BN30" s="12"/>
      <c r="BO30" s="12"/>
      <c r="BP30" s="12"/>
      <c r="BQ30" s="12"/>
      <c r="BR30" s="12"/>
      <c r="BS30" s="12"/>
      <c r="BT30" s="12"/>
      <c r="BU30" s="12"/>
      <c r="BV30" s="12"/>
      <c r="BW30" s="12"/>
      <c r="BX30" s="12"/>
      <c r="BY30" s="12"/>
      <c r="BZ30" s="12"/>
      <c r="CA30" s="12"/>
    </row>
    <row r="31" spans="1:79" s="1" customFormat="1">
      <c r="D31" s="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c r="AR31" s="12"/>
      <c r="AS31" s="12"/>
      <c r="AT31" s="12"/>
      <c r="AU31" s="12"/>
      <c r="AV31" s="12"/>
      <c r="AW31" s="12"/>
      <c r="AX31" s="12"/>
      <c r="AY31" s="12"/>
      <c r="AZ31" s="12"/>
      <c r="BA31" s="12"/>
      <c r="BB31" s="12"/>
      <c r="BC31" s="12"/>
      <c r="BD31" s="12"/>
      <c r="BE31" s="12"/>
      <c r="BF31" s="12"/>
      <c r="BG31" s="12"/>
      <c r="BH31" s="12"/>
      <c r="BI31" s="12"/>
      <c r="BJ31" s="12"/>
      <c r="BK31" s="12"/>
      <c r="BL31" s="12"/>
      <c r="BM31" s="12"/>
      <c r="BN31" s="12"/>
      <c r="BO31" s="12"/>
      <c r="BP31" s="12"/>
      <c r="BQ31" s="12"/>
      <c r="BR31" s="12"/>
      <c r="BS31" s="12"/>
      <c r="BT31" s="12"/>
      <c r="BU31" s="12"/>
      <c r="BV31" s="12"/>
      <c r="BW31" s="12"/>
      <c r="BX31" s="12"/>
      <c r="BY31" s="12"/>
      <c r="BZ31" s="12"/>
      <c r="CA31" s="12"/>
    </row>
    <row r="32" spans="1:79">
      <c r="J32" s="11"/>
      <c r="BN32"/>
      <c r="BO32"/>
      <c r="BP32"/>
      <c r="BQ32"/>
      <c r="BR32"/>
      <c r="BS32"/>
      <c r="BT32"/>
      <c r="BU32"/>
      <c r="BV32"/>
      <c r="BW32"/>
      <c r="BX32"/>
      <c r="BY32"/>
      <c r="BZ32"/>
      <c r="CA32"/>
    </row>
    <row r="33" spans="1:1">
      <c r="A33" s="1"/>
    </row>
  </sheetData>
  <mergeCells count="2">
    <mergeCell ref="A1:H1"/>
    <mergeCell ref="E29:J30"/>
  </mergeCells>
  <phoneticPr fontId="8" type="noConversion"/>
  <pageMargins left="0.25" right="0.25" top="0.5" bottom="0.5" header="0" footer="0"/>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Beginner Tri Training Plan</vt:lpstr>
      <vt:lpstr>Beginner Du Training Plan</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Staci Partridge</dc:creator>
  <cp:lastModifiedBy>Ema Armstrong</cp:lastModifiedBy>
  <cp:lastPrinted>2013-07-27T01:56:46Z</cp:lastPrinted>
  <dcterms:created xsi:type="dcterms:W3CDTF">2013-07-26T00:51:27Z</dcterms:created>
  <dcterms:modified xsi:type="dcterms:W3CDTF">2016-02-11T06:26:14Z</dcterms:modified>
</cp:coreProperties>
</file>